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40" windowHeight="14445" activeTab="0"/>
  </bookViews>
  <sheets>
    <sheet name="Sheet1" sheetId="1" r:id="rId1"/>
    <sheet name="Sheet2" sheetId="2" r:id="rId2"/>
    <sheet name="Sheet3" sheetId="3" r:id="rId3"/>
  </sheets>
  <definedNames>
    <definedName name="cha">'Sheet1'!$C$19</definedName>
    <definedName name="con">'Sheet1'!$C$16</definedName>
    <definedName name="dex">'Sheet1'!$C$15</definedName>
    <definedName name="int">'Sheet1'!$C$17</definedName>
    <definedName name="level">'Sheet1'!$C$4</definedName>
    <definedName name="str">'Sheet1'!$C$14</definedName>
    <definedName name="wis">'Sheet1'!$C$18</definedName>
  </definedNames>
  <calcPr fullCalcOnLoad="1"/>
</workbook>
</file>

<file path=xl/sharedStrings.xml><?xml version="1.0" encoding="utf-8"?>
<sst xmlns="http://schemas.openxmlformats.org/spreadsheetml/2006/main" count="143" uniqueCount="122">
  <si>
    <t>STR</t>
  </si>
  <si>
    <t>DEX</t>
  </si>
  <si>
    <t>CON</t>
  </si>
  <si>
    <t>INT</t>
  </si>
  <si>
    <t>WIS</t>
  </si>
  <si>
    <t>CHA</t>
  </si>
  <si>
    <t>Name</t>
  </si>
  <si>
    <t>Age</t>
  </si>
  <si>
    <t>Gender</t>
  </si>
  <si>
    <t>Ht</t>
  </si>
  <si>
    <t>Wt</t>
  </si>
  <si>
    <t>Eyes</t>
  </si>
  <si>
    <t>Skills</t>
  </si>
  <si>
    <t>Concentration</t>
  </si>
  <si>
    <t>Craft (Mechanical)</t>
  </si>
  <si>
    <t>Craft (Structural)</t>
  </si>
  <si>
    <t>Drive</t>
  </si>
  <si>
    <t>Intimidate</t>
  </si>
  <si>
    <t>Profession</t>
  </si>
  <si>
    <t>Knowledge (Streetwise)</t>
  </si>
  <si>
    <t>Repair</t>
  </si>
  <si>
    <t>Spot</t>
  </si>
  <si>
    <t>Survival</t>
  </si>
  <si>
    <t>Gov Att</t>
  </si>
  <si>
    <t>Ranks</t>
  </si>
  <si>
    <t>Att</t>
  </si>
  <si>
    <t>Other</t>
  </si>
  <si>
    <t>BASE ATTACK</t>
  </si>
  <si>
    <t>RANGED</t>
  </si>
  <si>
    <t>MELEE</t>
  </si>
  <si>
    <t>Feats</t>
  </si>
  <si>
    <t>Builder</t>
  </si>
  <si>
    <t>(1)</t>
  </si>
  <si>
    <t>+2 to Craft (mech &amp; struct)</t>
  </si>
  <si>
    <t>Personal Firearms Prof.</t>
  </si>
  <si>
    <t>Simple Weapons Prof.</t>
  </si>
  <si>
    <t>Brawl</t>
  </si>
  <si>
    <t>+1 Unarmed Attack; dmg: 1d6+STR_mod</t>
  </si>
  <si>
    <t>T1</t>
  </si>
  <si>
    <t>T2</t>
  </si>
  <si>
    <t>(3)</t>
  </si>
  <si>
    <t>Streetfighting</t>
  </si>
  <si>
    <t>+1d4 dmg 1x/rd, Unarmed or w/ lt melee wpn</t>
  </si>
  <si>
    <t>Talents</t>
  </si>
  <si>
    <t>Robust</t>
  </si>
  <si>
    <t>+1 hp/tough level</t>
  </si>
  <si>
    <t>T3</t>
  </si>
  <si>
    <t>Damage Reduction</t>
  </si>
  <si>
    <t>1/--</t>
  </si>
  <si>
    <t>Male</t>
  </si>
  <si>
    <t>Brown</t>
  </si>
  <si>
    <t>Hair</t>
  </si>
  <si>
    <t>Defense</t>
  </si>
  <si>
    <t>Class</t>
  </si>
  <si>
    <t>Dex</t>
  </si>
  <si>
    <t>Armor</t>
  </si>
  <si>
    <t>Leather Jacket</t>
  </si>
  <si>
    <t>Bonus</t>
  </si>
  <si>
    <t>Colt M1911A1</t>
  </si>
  <si>
    <t>dmg</t>
  </si>
  <si>
    <t>Brass Knuckles</t>
  </si>
  <si>
    <t>2d6</t>
  </si>
  <si>
    <t>Size</t>
  </si>
  <si>
    <t>Rng</t>
  </si>
  <si>
    <t>Crit</t>
  </si>
  <si>
    <t>Type</t>
  </si>
  <si>
    <t>BA</t>
  </si>
  <si>
    <t>SM</t>
  </si>
  <si>
    <t>20/x2</t>
  </si>
  <si>
    <t>Max Dex</t>
  </si>
  <si>
    <t>Base</t>
  </si>
  <si>
    <t>Att Mod</t>
  </si>
  <si>
    <t>Saving Throws</t>
  </si>
  <si>
    <t>Fortitude</t>
  </si>
  <si>
    <t>Reflex</t>
  </si>
  <si>
    <t>Willpower</t>
  </si>
  <si>
    <t>Abilities</t>
  </si>
  <si>
    <t>General Information</t>
  </si>
  <si>
    <t>Speed</t>
  </si>
  <si>
    <t>Initiative</t>
  </si>
  <si>
    <t>Weapons</t>
  </si>
  <si>
    <t>Reputation</t>
  </si>
  <si>
    <t>Wealth</t>
  </si>
  <si>
    <t>Action Points</t>
  </si>
  <si>
    <t>Occupation</t>
  </si>
  <si>
    <t>M570 Shotgun</t>
  </si>
  <si>
    <t>Equipment</t>
  </si>
  <si>
    <t>Qty</t>
  </si>
  <si>
    <t>Unit Wt</t>
  </si>
  <si>
    <t>Total Wt</t>
  </si>
  <si>
    <t>HD</t>
  </si>
  <si>
    <t>d10</t>
  </si>
  <si>
    <t>hp</t>
  </si>
  <si>
    <t>flat</t>
  </si>
  <si>
    <t>touch</t>
  </si>
  <si>
    <t>Subdual</t>
  </si>
  <si>
    <t>Current</t>
  </si>
  <si>
    <t>Character Level</t>
  </si>
  <si>
    <t>hit</t>
  </si>
  <si>
    <t>Clothing</t>
  </si>
  <si>
    <t>Tool Bag (Mech)</t>
  </si>
  <si>
    <t>Cel Phone</t>
  </si>
  <si>
    <t>Mech Tool Kit</t>
  </si>
  <si>
    <t>Lockpick Set</t>
  </si>
  <si>
    <t>Chemlights</t>
  </si>
  <si>
    <t>Compass, Lensatic</t>
  </si>
  <si>
    <t>Map, Road Atlas</t>
  </si>
  <si>
    <t>Maglite, Mini</t>
  </si>
  <si>
    <t>Colt M1911a1 Pistol</t>
  </si>
  <si>
    <t>Bolt Cutter</t>
  </si>
  <si>
    <t>Car Opening Kit</t>
  </si>
  <si>
    <t>Rope, Nylon</t>
  </si>
  <si>
    <t>Jumper Cables</t>
  </si>
  <si>
    <t>Line (550 cord)</t>
  </si>
  <si>
    <t>Magazine, .45 ACP</t>
  </si>
  <si>
    <t>Syn</t>
  </si>
  <si>
    <t>PDC</t>
  </si>
  <si>
    <t>Cullen Francis O'Shea</t>
  </si>
  <si>
    <t>Fast 2/ Tough 1</t>
  </si>
  <si>
    <t>5'-7"</t>
  </si>
  <si>
    <t>Green</t>
  </si>
  <si>
    <t>Military (IRA)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</si>
</sst>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+&quot;0;&quot;-&quot;0"/>
    <numFmt numFmtId="165" formatCode="0&quot;ft&quot;"/>
  </numFmts>
  <fonts count="7">
    <font>
      <sz val="10"/>
      <name val="Arial"/>
      <family val="0"/>
    </font>
    <font>
      <sz val="8"/>
      <color indexed="22"/>
      <name val="Swis721 Cn BT"/>
      <family val="2"/>
    </font>
    <font>
      <sz val="8"/>
      <name val="Monospac821 BT"/>
      <family val="3"/>
    </font>
    <font>
      <b/>
      <sz val="8"/>
      <name val="Monospac821 BT"/>
      <family val="3"/>
    </font>
    <font>
      <i/>
      <sz val="8"/>
      <name val="Monospac821 BT"/>
      <family val="3"/>
    </font>
    <font>
      <sz val="8"/>
      <name val="Arial Narrow"/>
      <family val="2"/>
    </font>
    <font>
      <b/>
      <i/>
      <sz val="8"/>
      <name val="Monospac821 BT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1" xfId="0" applyFont="1" applyBorder="1" applyAlignment="1" quotePrefix="1">
      <alignment/>
    </xf>
    <xf numFmtId="165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2" fillId="0" borderId="9" xfId="0" applyFont="1" applyBorder="1" applyAlignment="1">
      <alignment/>
    </xf>
    <xf numFmtId="164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64" fontId="6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164" fontId="6" fillId="0" borderId="12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right"/>
    </xf>
    <xf numFmtId="164" fontId="6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3.7109375" style="8" customWidth="1"/>
    <col min="2" max="2" width="20.7109375" style="4" customWidth="1"/>
    <col min="3" max="8" width="6.7109375" style="4" customWidth="1"/>
    <col min="9" max="9" width="2.7109375" style="4" customWidth="1"/>
    <col min="10" max="10" width="2.7109375" style="8" customWidth="1"/>
    <col min="11" max="11" width="16.7109375" style="4" customWidth="1"/>
    <col min="12" max="17" width="6.7109375" style="4" customWidth="1"/>
    <col min="18" max="16384" width="3.7109375" style="4" customWidth="1"/>
  </cols>
  <sheetData>
    <row r="1" spans="1:17" ht="11.25">
      <c r="A1" s="8" t="s">
        <v>77</v>
      </c>
      <c r="L1" s="13"/>
      <c r="M1" s="13"/>
      <c r="N1" s="13"/>
      <c r="O1" s="13"/>
      <c r="P1" s="13"/>
      <c r="Q1" s="13"/>
    </row>
    <row r="2" spans="2:10" ht="12" thickBot="1">
      <c r="B2" s="14" t="s">
        <v>6</v>
      </c>
      <c r="C2" s="15" t="s">
        <v>117</v>
      </c>
      <c r="G2" s="8"/>
      <c r="J2" s="4"/>
    </row>
    <row r="3" spans="2:15" ht="11.25">
      <c r="B3" s="14" t="s">
        <v>53</v>
      </c>
      <c r="C3" s="4" t="s">
        <v>118</v>
      </c>
      <c r="G3" s="14" t="s">
        <v>78</v>
      </c>
      <c r="H3" s="16">
        <v>30</v>
      </c>
      <c r="J3" s="4"/>
      <c r="K3" s="33" t="s">
        <v>27</v>
      </c>
      <c r="L3" s="34">
        <v>2</v>
      </c>
      <c r="M3" s="35"/>
      <c r="N3" s="36" t="s">
        <v>29</v>
      </c>
      <c r="O3" s="37">
        <f>L3+D14</f>
        <v>2</v>
      </c>
    </row>
    <row r="4" spans="2:15" ht="12" thickBot="1">
      <c r="B4" s="14" t="s">
        <v>97</v>
      </c>
      <c r="C4" s="15">
        <v>3</v>
      </c>
      <c r="G4" s="14" t="s">
        <v>79</v>
      </c>
      <c r="H4" s="17">
        <f>D15</f>
        <v>3</v>
      </c>
      <c r="J4" s="4"/>
      <c r="K4" s="27"/>
      <c r="L4" s="38"/>
      <c r="M4" s="38"/>
      <c r="N4" s="39" t="s">
        <v>28</v>
      </c>
      <c r="O4" s="40">
        <f>L3+D15</f>
        <v>5</v>
      </c>
    </row>
    <row r="5" spans="2:10" ht="11.25">
      <c r="B5" s="14" t="s">
        <v>7</v>
      </c>
      <c r="C5" s="15">
        <v>26</v>
      </c>
      <c r="G5" s="14" t="s">
        <v>81</v>
      </c>
      <c r="H5" s="17">
        <v>1</v>
      </c>
      <c r="J5" s="4"/>
    </row>
    <row r="6" spans="2:16" ht="11.25">
      <c r="B6" s="14" t="s">
        <v>8</v>
      </c>
      <c r="C6" s="15" t="s">
        <v>49</v>
      </c>
      <c r="G6" s="14" t="s">
        <v>82</v>
      </c>
      <c r="H6" s="17">
        <v>9</v>
      </c>
      <c r="J6" s="7"/>
      <c r="K6" s="7"/>
      <c r="L6" s="7"/>
      <c r="M6" s="2" t="s">
        <v>53</v>
      </c>
      <c r="N6" s="2" t="s">
        <v>54</v>
      </c>
      <c r="O6" s="2" t="s">
        <v>55</v>
      </c>
      <c r="P6" s="2" t="s">
        <v>26</v>
      </c>
    </row>
    <row r="7" spans="2:16" ht="11.25">
      <c r="B7" s="14" t="s">
        <v>9</v>
      </c>
      <c r="C7" s="15" t="s">
        <v>119</v>
      </c>
      <c r="G7" s="14" t="s">
        <v>83</v>
      </c>
      <c r="H7" s="4">
        <v>14</v>
      </c>
      <c r="J7" s="4"/>
      <c r="K7" s="14" t="s">
        <v>52</v>
      </c>
      <c r="L7" s="18">
        <f>10+SUM(M7:P7)</f>
        <v>16</v>
      </c>
      <c r="M7" s="13">
        <v>2</v>
      </c>
      <c r="N7" s="19">
        <f>D15</f>
        <v>3</v>
      </c>
      <c r="O7" s="19">
        <f>L20</f>
        <v>1</v>
      </c>
      <c r="P7" s="13"/>
    </row>
    <row r="8" spans="2:16" ht="12" thickBot="1">
      <c r="B8" s="14" t="s">
        <v>10</v>
      </c>
      <c r="C8" s="15">
        <v>160</v>
      </c>
      <c r="G8" s="14" t="s">
        <v>90</v>
      </c>
      <c r="H8" s="4" t="s">
        <v>91</v>
      </c>
      <c r="J8" s="4"/>
      <c r="K8" s="12" t="s">
        <v>93</v>
      </c>
      <c r="L8" s="20">
        <f>L7-N7</f>
        <v>13</v>
      </c>
      <c r="M8" s="9"/>
      <c r="N8" s="9"/>
      <c r="O8" s="9"/>
      <c r="P8" s="9"/>
    </row>
    <row r="9" spans="2:16" ht="11.25">
      <c r="B9" s="14" t="s">
        <v>11</v>
      </c>
      <c r="C9" s="15" t="s">
        <v>50</v>
      </c>
      <c r="F9" s="21"/>
      <c r="G9" s="22" t="s">
        <v>92</v>
      </c>
      <c r="H9" s="23">
        <f>(10+8+10)+(1+D16)*C4</f>
        <v>34</v>
      </c>
      <c r="J9" s="4"/>
      <c r="K9" s="12" t="s">
        <v>94</v>
      </c>
      <c r="L9" s="20">
        <f>L7-O7</f>
        <v>15</v>
      </c>
      <c r="M9" s="9"/>
      <c r="N9" s="9"/>
      <c r="O9" s="9"/>
      <c r="P9" s="9"/>
    </row>
    <row r="10" spans="2:10" ht="11.25">
      <c r="B10" s="14" t="s">
        <v>51</v>
      </c>
      <c r="C10" s="15" t="s">
        <v>120</v>
      </c>
      <c r="F10" s="24"/>
      <c r="G10" s="25" t="s">
        <v>96</v>
      </c>
      <c r="H10" s="26"/>
      <c r="J10" s="4"/>
    </row>
    <row r="11" spans="2:16" ht="12" thickBot="1">
      <c r="B11" s="14" t="s">
        <v>84</v>
      </c>
      <c r="C11" s="15" t="s">
        <v>121</v>
      </c>
      <c r="F11" s="27"/>
      <c r="G11" s="28" t="s">
        <v>95</v>
      </c>
      <c r="H11" s="29"/>
      <c r="J11" s="7" t="s">
        <v>72</v>
      </c>
      <c r="K11" s="7"/>
      <c r="L11" s="7"/>
      <c r="M11" s="2" t="s">
        <v>70</v>
      </c>
      <c r="N11" s="2" t="s">
        <v>71</v>
      </c>
      <c r="O11" s="2"/>
      <c r="P11" s="2" t="s">
        <v>26</v>
      </c>
    </row>
    <row r="12" spans="10:16" ht="11.25">
      <c r="J12" s="4"/>
      <c r="K12" s="14" t="s">
        <v>73</v>
      </c>
      <c r="L12" s="30">
        <f>SUM(M12:P12)</f>
        <v>3</v>
      </c>
      <c r="M12" s="19">
        <v>2</v>
      </c>
      <c r="N12" s="19">
        <f>D16</f>
        <v>1</v>
      </c>
      <c r="O12" s="13"/>
      <c r="P12" s="13"/>
    </row>
    <row r="13" spans="1:16" ht="11.25">
      <c r="A13" s="31" t="s">
        <v>76</v>
      </c>
      <c r="B13" s="7"/>
      <c r="C13" s="7"/>
      <c r="D13" s="7"/>
      <c r="E13" s="7"/>
      <c r="F13" s="7"/>
      <c r="G13" s="7"/>
      <c r="H13" s="7">
        <f>SUM(E14:E19)</f>
        <v>25</v>
      </c>
      <c r="J13" s="4"/>
      <c r="K13" s="14" t="s">
        <v>74</v>
      </c>
      <c r="L13" s="30">
        <f>SUM(M13:P13)</f>
        <v>4</v>
      </c>
      <c r="M13" s="19">
        <v>1</v>
      </c>
      <c r="N13" s="19">
        <f>D15</f>
        <v>3</v>
      </c>
      <c r="O13" s="13"/>
      <c r="P13" s="13"/>
    </row>
    <row r="14" spans="2:16" ht="11.25">
      <c r="B14" s="14" t="s">
        <v>0</v>
      </c>
      <c r="C14" s="13">
        <v>10</v>
      </c>
      <c r="D14" s="19">
        <f aca="true" t="shared" si="0" ref="D14:D19">ROUNDDOWN(C14/2,0)-5</f>
        <v>0</v>
      </c>
      <c r="E14" s="1">
        <f aca="true" t="shared" si="1" ref="E14:E19">(C14-8)*1+IF(C14&gt;14,ROUNDUP((C14-14)/2*(C14-14),0))</f>
        <v>2</v>
      </c>
      <c r="J14" s="4"/>
      <c r="K14" s="14" t="s">
        <v>75</v>
      </c>
      <c r="L14" s="30">
        <f>SUM(M14:P14)</f>
        <v>2</v>
      </c>
      <c r="M14" s="19">
        <v>1</v>
      </c>
      <c r="N14" s="19">
        <f>D18</f>
        <v>1</v>
      </c>
      <c r="O14" s="13"/>
      <c r="P14" s="13"/>
    </row>
    <row r="15" spans="2:10" ht="11.25">
      <c r="B15" s="14" t="s">
        <v>1</v>
      </c>
      <c r="C15" s="13">
        <v>16</v>
      </c>
      <c r="D15" s="19">
        <f t="shared" si="0"/>
        <v>3</v>
      </c>
      <c r="E15" s="1">
        <f t="shared" si="1"/>
        <v>10</v>
      </c>
      <c r="J15" s="4"/>
    </row>
    <row r="16" spans="2:5" ht="11.25">
      <c r="B16" s="14" t="s">
        <v>2</v>
      </c>
      <c r="C16" s="13">
        <v>12</v>
      </c>
      <c r="D16" s="19">
        <f t="shared" si="0"/>
        <v>1</v>
      </c>
      <c r="E16" s="1">
        <f t="shared" si="1"/>
        <v>4</v>
      </c>
    </row>
    <row r="17" spans="2:5" ht="11.25">
      <c r="B17" s="14" t="s">
        <v>3</v>
      </c>
      <c r="C17" s="13">
        <v>10</v>
      </c>
      <c r="D17" s="19">
        <f t="shared" si="0"/>
        <v>0</v>
      </c>
      <c r="E17" s="1">
        <f t="shared" si="1"/>
        <v>2</v>
      </c>
    </row>
    <row r="18" spans="2:5" ht="11.25">
      <c r="B18" s="14" t="s">
        <v>4</v>
      </c>
      <c r="C18" s="13">
        <v>12</v>
      </c>
      <c r="D18" s="19">
        <f t="shared" si="0"/>
        <v>1</v>
      </c>
      <c r="E18" s="1">
        <f t="shared" si="1"/>
        <v>4</v>
      </c>
    </row>
    <row r="19" spans="2:17" ht="11.25">
      <c r="B19" s="14" t="s">
        <v>5</v>
      </c>
      <c r="C19" s="13">
        <v>11</v>
      </c>
      <c r="D19" s="19">
        <f t="shared" si="0"/>
        <v>0</v>
      </c>
      <c r="E19" s="1">
        <f t="shared" si="1"/>
        <v>3</v>
      </c>
      <c r="J19" s="31" t="s">
        <v>55</v>
      </c>
      <c r="K19" s="7"/>
      <c r="L19" s="2" t="s">
        <v>57</v>
      </c>
      <c r="M19" s="2" t="s">
        <v>69</v>
      </c>
      <c r="N19" s="2"/>
      <c r="O19" s="2"/>
      <c r="P19" s="2"/>
      <c r="Q19" s="2"/>
    </row>
    <row r="20" spans="11:17" ht="11.25">
      <c r="K20" s="4" t="s">
        <v>56</v>
      </c>
      <c r="L20" s="13">
        <v>1</v>
      </c>
      <c r="M20" s="13"/>
      <c r="N20" s="13"/>
      <c r="O20" s="13"/>
      <c r="P20" s="13"/>
      <c r="Q20" s="13"/>
    </row>
    <row r="21" spans="1:17" ht="11.25">
      <c r="A21" s="31" t="s">
        <v>12</v>
      </c>
      <c r="B21" s="7"/>
      <c r="C21" s="2" t="s">
        <v>23</v>
      </c>
      <c r="D21" s="2" t="s">
        <v>57</v>
      </c>
      <c r="E21" s="2" t="s">
        <v>24</v>
      </c>
      <c r="F21" s="2" t="s">
        <v>25</v>
      </c>
      <c r="G21" s="2" t="s">
        <v>115</v>
      </c>
      <c r="H21" s="2" t="s">
        <v>26</v>
      </c>
      <c r="L21" s="13"/>
      <c r="M21" s="13"/>
      <c r="N21" s="13"/>
      <c r="O21" s="13"/>
      <c r="P21" s="13"/>
      <c r="Q21" s="13"/>
    </row>
    <row r="22" spans="2:17" ht="11.25">
      <c r="B22" s="4" t="s">
        <v>13</v>
      </c>
      <c r="C22" s="13" t="s">
        <v>2</v>
      </c>
      <c r="D22" s="32">
        <f>SUM(E22:H22)</f>
        <v>2</v>
      </c>
      <c r="E22" s="13">
        <v>1</v>
      </c>
      <c r="F22" s="19">
        <f>VLOOKUP(C22,$B$14:$D$19,3,FALSE)</f>
        <v>1</v>
      </c>
      <c r="G22" s="19"/>
      <c r="H22" s="19"/>
      <c r="J22" s="31" t="s">
        <v>80</v>
      </c>
      <c r="K22" s="7"/>
      <c r="L22" s="2" t="s">
        <v>98</v>
      </c>
      <c r="M22" s="2" t="s">
        <v>59</v>
      </c>
      <c r="N22" s="2" t="s">
        <v>62</v>
      </c>
      <c r="O22" s="2" t="s">
        <v>63</v>
      </c>
      <c r="P22" s="2" t="s">
        <v>64</v>
      </c>
      <c r="Q22" s="2" t="s">
        <v>65</v>
      </c>
    </row>
    <row r="23" spans="2:17" ht="11.25">
      <c r="B23" s="4" t="s">
        <v>14</v>
      </c>
      <c r="C23" s="13" t="s">
        <v>3</v>
      </c>
      <c r="D23" s="32">
        <f aca="true" t="shared" si="2" ref="D23:D31">SUM(E23:H23)</f>
        <v>8</v>
      </c>
      <c r="E23" s="13">
        <v>5</v>
      </c>
      <c r="F23" s="19">
        <f>VLOOKUP(C23,$B$14:$D$19,3,FALSE)</f>
        <v>0</v>
      </c>
      <c r="G23" s="19"/>
      <c r="H23" s="19">
        <v>3</v>
      </c>
      <c r="K23" s="4" t="s">
        <v>58</v>
      </c>
      <c r="L23" s="19">
        <f>O4</f>
        <v>5</v>
      </c>
      <c r="M23" s="13" t="s">
        <v>61</v>
      </c>
      <c r="N23" s="13" t="s">
        <v>67</v>
      </c>
      <c r="O23" s="6">
        <v>30</v>
      </c>
      <c r="P23" s="13" t="s">
        <v>68</v>
      </c>
      <c r="Q23" s="13" t="s">
        <v>66</v>
      </c>
    </row>
    <row r="24" spans="2:17" ht="11.25">
      <c r="B24" s="4" t="s">
        <v>15</v>
      </c>
      <c r="C24" s="13" t="s">
        <v>3</v>
      </c>
      <c r="D24" s="32">
        <f t="shared" si="2"/>
        <v>4</v>
      </c>
      <c r="E24" s="13">
        <v>1</v>
      </c>
      <c r="F24" s="19">
        <f>VLOOKUP(C24,$B$14:$D$19,3,FALSE)</f>
        <v>0</v>
      </c>
      <c r="G24" s="19"/>
      <c r="H24" s="19">
        <v>3</v>
      </c>
      <c r="K24" s="4" t="s">
        <v>60</v>
      </c>
      <c r="L24" s="19">
        <f>O3+1</f>
        <v>3</v>
      </c>
      <c r="M24" s="13"/>
      <c r="N24" s="13"/>
      <c r="O24" s="13"/>
      <c r="P24" s="13"/>
      <c r="Q24" s="13" t="s">
        <v>67</v>
      </c>
    </row>
    <row r="25" spans="2:12" ht="11.25">
      <c r="B25" s="4" t="s">
        <v>16</v>
      </c>
      <c r="C25" s="13" t="s">
        <v>1</v>
      </c>
      <c r="D25" s="32">
        <f t="shared" si="2"/>
        <v>4</v>
      </c>
      <c r="E25" s="13">
        <v>1</v>
      </c>
      <c r="F25" s="19">
        <f>VLOOKUP(C25,$B$14:$D$19,3,FALSE)</f>
        <v>3</v>
      </c>
      <c r="G25" s="19"/>
      <c r="H25" s="19"/>
      <c r="K25" s="4" t="s">
        <v>85</v>
      </c>
      <c r="L25" s="19">
        <f>O4</f>
        <v>5</v>
      </c>
    </row>
    <row r="26" spans="2:8" ht="11.25">
      <c r="B26" s="4" t="s">
        <v>17</v>
      </c>
      <c r="C26" s="13" t="s">
        <v>5</v>
      </c>
      <c r="D26" s="32">
        <f t="shared" si="2"/>
        <v>2</v>
      </c>
      <c r="E26" s="13">
        <v>2</v>
      </c>
      <c r="F26" s="19">
        <f>VLOOKUP(C26,$B$14:$D$19,3,FALSE)</f>
        <v>0</v>
      </c>
      <c r="G26" s="19"/>
      <c r="H26" s="19"/>
    </row>
    <row r="27" spans="2:17" ht="12.75">
      <c r="B27" s="4" t="s">
        <v>19</v>
      </c>
      <c r="C27" s="13" t="s">
        <v>3</v>
      </c>
      <c r="D27" s="32">
        <f t="shared" si="2"/>
        <v>1</v>
      </c>
      <c r="E27" s="13">
        <v>1</v>
      </c>
      <c r="F27" s="19">
        <f>VLOOKUP(C27,$B$14:$D$19,3,FALSE)</f>
        <v>0</v>
      </c>
      <c r="G27" s="19"/>
      <c r="H27" s="19"/>
      <c r="J27" s="31" t="s">
        <v>86</v>
      </c>
      <c r="K27" s="7"/>
      <c r="L27" s="10" t="s">
        <v>87</v>
      </c>
      <c r="M27" s="10" t="s">
        <v>88</v>
      </c>
      <c r="N27" s="10" t="s">
        <v>89</v>
      </c>
      <c r="O27" s="10" t="s">
        <v>62</v>
      </c>
      <c r="P27" s="10"/>
      <c r="Q27" s="10" t="s">
        <v>116</v>
      </c>
    </row>
    <row r="28" spans="2:17" ht="11.25">
      <c r="B28" s="4" t="s">
        <v>18</v>
      </c>
      <c r="C28" s="13" t="s">
        <v>4</v>
      </c>
      <c r="D28" s="32">
        <f t="shared" si="2"/>
        <v>4</v>
      </c>
      <c r="E28" s="13">
        <v>3</v>
      </c>
      <c r="F28" s="19">
        <f>VLOOKUP(C28,$B$14:$D$19,3,FALSE)</f>
        <v>1</v>
      </c>
      <c r="G28" s="19"/>
      <c r="H28" s="19"/>
      <c r="K28" s="4" t="s">
        <v>99</v>
      </c>
      <c r="L28" s="13">
        <v>1</v>
      </c>
      <c r="M28" s="13"/>
      <c r="N28" s="13"/>
      <c r="O28" s="13"/>
      <c r="P28" s="13"/>
      <c r="Q28" s="13"/>
    </row>
    <row r="29" spans="2:17" ht="11.25">
      <c r="B29" s="4" t="s">
        <v>20</v>
      </c>
      <c r="C29" s="13" t="s">
        <v>3</v>
      </c>
      <c r="D29" s="32">
        <f t="shared" si="2"/>
        <v>6</v>
      </c>
      <c r="E29" s="13">
        <v>4</v>
      </c>
      <c r="F29" s="19">
        <f>VLOOKUP(C29,$B$14:$D$19,3,FALSE)</f>
        <v>0</v>
      </c>
      <c r="G29" s="19">
        <f>IF(E23&lt;5,0,2)</f>
        <v>2</v>
      </c>
      <c r="H29" s="19"/>
      <c r="K29" s="4" t="s">
        <v>56</v>
      </c>
      <c r="L29" s="13">
        <v>1</v>
      </c>
      <c r="M29" s="13"/>
      <c r="N29" s="13"/>
      <c r="O29" s="13"/>
      <c r="P29" s="13"/>
      <c r="Q29" s="13"/>
    </row>
    <row r="30" spans="2:17" ht="11.25">
      <c r="B30" s="4" t="s">
        <v>21</v>
      </c>
      <c r="C30" s="13" t="s">
        <v>4</v>
      </c>
      <c r="D30" s="32">
        <f t="shared" si="2"/>
        <v>2</v>
      </c>
      <c r="E30" s="13">
        <v>1</v>
      </c>
      <c r="F30" s="19">
        <f>VLOOKUP(C30,$B$14:$D$19,3,FALSE)</f>
        <v>1</v>
      </c>
      <c r="G30" s="19"/>
      <c r="H30" s="19"/>
      <c r="K30" s="4" t="s">
        <v>100</v>
      </c>
      <c r="L30" s="13">
        <v>1</v>
      </c>
      <c r="M30" s="13"/>
      <c r="N30" s="13"/>
      <c r="O30" s="13"/>
      <c r="P30" s="13"/>
      <c r="Q30" s="13"/>
    </row>
    <row r="31" spans="2:17" ht="11.25">
      <c r="B31" s="4" t="s">
        <v>22</v>
      </c>
      <c r="C31" s="13" t="s">
        <v>4</v>
      </c>
      <c r="D31" s="32">
        <f t="shared" si="2"/>
        <v>2</v>
      </c>
      <c r="E31" s="13">
        <v>1</v>
      </c>
      <c r="F31" s="19">
        <f>VLOOKUP(C31,$B$14:$D$19,3,FALSE)</f>
        <v>1</v>
      </c>
      <c r="G31" s="19"/>
      <c r="H31" s="19"/>
      <c r="K31" s="4" t="s">
        <v>102</v>
      </c>
      <c r="L31" s="13">
        <v>1</v>
      </c>
      <c r="M31" s="13"/>
      <c r="N31" s="13"/>
      <c r="O31" s="13"/>
      <c r="P31" s="13"/>
      <c r="Q31" s="13"/>
    </row>
    <row r="32" spans="3:17" ht="11.25">
      <c r="C32" s="13"/>
      <c r="D32" s="13"/>
      <c r="E32" s="13"/>
      <c r="F32" s="13"/>
      <c r="G32" s="13"/>
      <c r="H32" s="13"/>
      <c r="K32" s="4" t="s">
        <v>103</v>
      </c>
      <c r="L32" s="13">
        <v>1</v>
      </c>
      <c r="M32" s="13"/>
      <c r="N32" s="13"/>
      <c r="O32" s="13"/>
      <c r="P32" s="13"/>
      <c r="Q32" s="13"/>
    </row>
    <row r="33" spans="1:17" ht="11.25">
      <c r="A33" s="31" t="s">
        <v>30</v>
      </c>
      <c r="B33" s="7"/>
      <c r="C33" s="7"/>
      <c r="D33" s="7"/>
      <c r="E33" s="7"/>
      <c r="F33" s="7"/>
      <c r="G33" s="7"/>
      <c r="H33" s="7"/>
      <c r="K33" s="4" t="s">
        <v>101</v>
      </c>
      <c r="L33" s="13">
        <v>1</v>
      </c>
      <c r="M33" s="13"/>
      <c r="N33" s="13"/>
      <c r="O33" s="13"/>
      <c r="P33" s="13"/>
      <c r="Q33" s="13"/>
    </row>
    <row r="34" spans="1:17" ht="11.25">
      <c r="A34" s="11" t="s">
        <v>32</v>
      </c>
      <c r="B34" s="4" t="s">
        <v>31</v>
      </c>
      <c r="C34" s="3" t="s">
        <v>33</v>
      </c>
      <c r="K34" s="4" t="s">
        <v>104</v>
      </c>
      <c r="L34" s="13">
        <v>10</v>
      </c>
      <c r="M34" s="13"/>
      <c r="N34" s="13"/>
      <c r="O34" s="13"/>
      <c r="P34" s="13"/>
      <c r="Q34" s="13"/>
    </row>
    <row r="35" spans="1:17" ht="11.25">
      <c r="A35" s="11" t="s">
        <v>32</v>
      </c>
      <c r="B35" s="4" t="s">
        <v>34</v>
      </c>
      <c r="C35" s="3"/>
      <c r="K35" s="4" t="s">
        <v>105</v>
      </c>
      <c r="L35" s="13">
        <v>1</v>
      </c>
      <c r="M35" s="13"/>
      <c r="N35" s="13"/>
      <c r="O35" s="13"/>
      <c r="P35" s="13"/>
      <c r="Q35" s="13"/>
    </row>
    <row r="36" spans="1:17" ht="11.25">
      <c r="A36" s="12" t="s">
        <v>38</v>
      </c>
      <c r="B36" s="4" t="s">
        <v>35</v>
      </c>
      <c r="C36" s="3"/>
      <c r="K36" s="4" t="s">
        <v>106</v>
      </c>
      <c r="L36" s="13">
        <v>1</v>
      </c>
      <c r="M36" s="13"/>
      <c r="N36" s="13"/>
      <c r="O36" s="13"/>
      <c r="P36" s="13"/>
      <c r="Q36" s="13"/>
    </row>
    <row r="37" spans="1:17" ht="11.25">
      <c r="A37" s="12" t="s">
        <v>39</v>
      </c>
      <c r="B37" s="4" t="s">
        <v>36</v>
      </c>
      <c r="C37" s="3" t="s">
        <v>37</v>
      </c>
      <c r="K37" s="4" t="s">
        <v>107</v>
      </c>
      <c r="L37" s="13">
        <v>1</v>
      </c>
      <c r="M37" s="13"/>
      <c r="N37" s="13"/>
      <c r="O37" s="13"/>
      <c r="P37" s="13"/>
      <c r="Q37" s="13"/>
    </row>
    <row r="38" spans="1:17" ht="11.25">
      <c r="A38" s="11" t="s">
        <v>40</v>
      </c>
      <c r="B38" s="4" t="s">
        <v>41</v>
      </c>
      <c r="C38" s="3" t="s">
        <v>42</v>
      </c>
      <c r="K38" s="4" t="s">
        <v>108</v>
      </c>
      <c r="L38" s="13">
        <v>1</v>
      </c>
      <c r="M38" s="13"/>
      <c r="N38" s="13"/>
      <c r="O38" s="13"/>
      <c r="P38" s="13"/>
      <c r="Q38" s="13"/>
    </row>
    <row r="39" spans="3:17" ht="11.25">
      <c r="C39" s="3"/>
      <c r="K39" s="4" t="s">
        <v>114</v>
      </c>
      <c r="L39" s="13">
        <v>4</v>
      </c>
      <c r="M39" s="13"/>
      <c r="N39" s="13"/>
      <c r="O39" s="13"/>
      <c r="P39" s="13"/>
      <c r="Q39" s="13"/>
    </row>
    <row r="40" spans="1:17" ht="11.25">
      <c r="A40" s="31" t="s">
        <v>43</v>
      </c>
      <c r="B40" s="7"/>
      <c r="C40" s="5"/>
      <c r="D40" s="7"/>
      <c r="E40" s="7"/>
      <c r="F40" s="7"/>
      <c r="G40" s="7"/>
      <c r="H40" s="7"/>
      <c r="K40" s="4" t="s">
        <v>109</v>
      </c>
      <c r="L40" s="13">
        <v>1</v>
      </c>
      <c r="M40" s="13"/>
      <c r="N40" s="13"/>
      <c r="O40" s="13"/>
      <c r="P40" s="13"/>
      <c r="Q40" s="13"/>
    </row>
    <row r="41" spans="1:17" ht="11.25">
      <c r="A41" s="12" t="s">
        <v>38</v>
      </c>
      <c r="B41" s="4" t="s">
        <v>44</v>
      </c>
      <c r="C41" s="3" t="s">
        <v>45</v>
      </c>
      <c r="K41" s="4" t="s">
        <v>110</v>
      </c>
      <c r="L41" s="13">
        <v>1</v>
      </c>
      <c r="M41" s="13"/>
      <c r="N41" s="13"/>
      <c r="O41" s="13"/>
      <c r="P41" s="13"/>
      <c r="Q41" s="13"/>
    </row>
    <row r="42" spans="1:17" ht="11.25">
      <c r="A42" s="12" t="s">
        <v>46</v>
      </c>
      <c r="B42" s="4" t="s">
        <v>47</v>
      </c>
      <c r="C42" s="3" t="s">
        <v>48</v>
      </c>
      <c r="K42" s="4" t="s">
        <v>111</v>
      </c>
      <c r="L42" s="13">
        <v>150</v>
      </c>
      <c r="M42" s="13"/>
      <c r="N42" s="13"/>
      <c r="O42" s="13"/>
      <c r="P42" s="13"/>
      <c r="Q42" s="13"/>
    </row>
    <row r="43" spans="3:17" ht="11.25">
      <c r="C43" s="3"/>
      <c r="K43" s="4" t="s">
        <v>112</v>
      </c>
      <c r="L43" s="13">
        <v>1</v>
      </c>
      <c r="M43" s="13"/>
      <c r="N43" s="13"/>
      <c r="O43" s="13"/>
      <c r="P43" s="13"/>
      <c r="Q43" s="13"/>
    </row>
    <row r="44" spans="11:17" ht="11.25">
      <c r="K44" s="4" t="s">
        <v>113</v>
      </c>
      <c r="L44" s="13">
        <v>50</v>
      </c>
      <c r="M44" s="13"/>
      <c r="N44" s="13"/>
      <c r="O44" s="13"/>
      <c r="P44" s="13"/>
      <c r="Q44" s="13"/>
    </row>
    <row r="45" spans="11:17" ht="11.25">
      <c r="K45" s="4" t="s">
        <v>85</v>
      </c>
      <c r="L45" s="13">
        <v>1</v>
      </c>
      <c r="M45" s="13"/>
      <c r="N45" s="13"/>
      <c r="O45" s="13"/>
      <c r="P45" s="13"/>
      <c r="Q45" s="13"/>
    </row>
    <row r="46" spans="12:17" ht="11.25">
      <c r="L46" s="13"/>
      <c r="M46" s="13"/>
      <c r="N46" s="13"/>
      <c r="O46" s="13"/>
      <c r="P46" s="13"/>
      <c r="Q46" s="13"/>
    </row>
    <row r="47" spans="12:17" ht="11.25">
      <c r="L47" s="13"/>
      <c r="M47" s="13"/>
      <c r="N47" s="13"/>
      <c r="O47" s="13"/>
      <c r="P47" s="13"/>
      <c r="Q47" s="13"/>
    </row>
    <row r="48" spans="12:17" ht="11.25">
      <c r="L48" s="13"/>
      <c r="M48" s="13"/>
      <c r="N48" s="13"/>
      <c r="O48" s="13"/>
      <c r="P48" s="13"/>
      <c r="Q48" s="13"/>
    </row>
  </sheetData>
  <printOptions/>
  <pageMargins left="0.5" right="0.5" top="0.5" bottom="0.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E. Carr</dc:creator>
  <cp:keywords/>
  <dc:description/>
  <cp:lastModifiedBy>Thomas E. Carr</cp:lastModifiedBy>
  <cp:lastPrinted>2003-12-16T01:06:42Z</cp:lastPrinted>
  <dcterms:created xsi:type="dcterms:W3CDTF">2003-12-15T19:39:03Z</dcterms:created>
  <dcterms:modified xsi:type="dcterms:W3CDTF">2003-12-16T01:10:28Z</dcterms:modified>
  <cp:category/>
  <cp:version/>
  <cp:contentType/>
  <cp:contentStatus/>
</cp:coreProperties>
</file>